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lisson.fonseca\Desktop\"/>
    </mc:Choice>
  </mc:AlternateContent>
  <xr:revisionPtr revIDLastSave="0" documentId="13_ncr:1_{E741A4A0-4AE4-484D-B717-85547EF8856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B33" i="1"/>
  <c r="B6" i="1" l="1"/>
  <c r="B13" i="1" s="1"/>
  <c r="A6" i="1"/>
  <c r="A10" i="1" s="1"/>
  <c r="B29" i="1" l="1"/>
  <c r="D2" i="1" l="1"/>
  <c r="E2" i="1" l="1"/>
  <c r="C33" i="1" l="1"/>
  <c r="B28" i="1"/>
  <c r="A13" i="1"/>
  <c r="A16" i="1" l="1"/>
  <c r="B21" i="1"/>
  <c r="B10" i="1"/>
  <c r="B20" i="1" s="1"/>
  <c r="B9" i="2"/>
  <c r="D6" i="2"/>
  <c r="B6" i="2" s="1"/>
  <c r="B3" i="2"/>
  <c r="B22" i="1" l="1"/>
</calcChain>
</file>

<file path=xl/sharedStrings.xml><?xml version="1.0" encoding="utf-8"?>
<sst xmlns="http://schemas.openxmlformats.org/spreadsheetml/2006/main" count="88" uniqueCount="83">
  <si>
    <t>PC</t>
  </si>
  <si>
    <t>LG</t>
  </si>
  <si>
    <t>SG</t>
  </si>
  <si>
    <t>LC</t>
  </si>
  <si>
    <t>Valor estimado da Contratação</t>
  </si>
  <si>
    <t>Passivo Total</t>
  </si>
  <si>
    <t>Ativo Circulante</t>
  </si>
  <si>
    <t>Ativo Permanente</t>
  </si>
  <si>
    <t>Passivo Circulante</t>
  </si>
  <si>
    <t>Passivo Não Circulante</t>
  </si>
  <si>
    <t>TOTAL</t>
  </si>
  <si>
    <t>AC+RLP</t>
  </si>
  <si>
    <t>PC+ELP</t>
  </si>
  <si>
    <t>AT</t>
  </si>
  <si>
    <t>AC</t>
  </si>
  <si>
    <t>16,66% - IN 05/2017</t>
  </si>
  <si>
    <t>Ativo Total</t>
  </si>
  <si>
    <t>ATIVO</t>
  </si>
  <si>
    <t>PASSIVO</t>
  </si>
  <si>
    <t>LG (liquidez geral)</t>
  </si>
  <si>
    <t>SG (solvência geral)</t>
  </si>
  <si>
    <t>LC (liquidez corrente)</t>
  </si>
  <si>
    <t>01/12.</t>
  </si>
  <si>
    <t>PERCENTUAL MAIOR/MENOR 10%</t>
  </si>
  <si>
    <t>Receita Bruta</t>
  </si>
  <si>
    <t>Percentual</t>
  </si>
  <si>
    <t>&gt;1</t>
  </si>
  <si>
    <t>ÍNDICES DE LIQUIDEZ</t>
  </si>
  <si>
    <t>CAPITAL DE GIRO</t>
  </si>
  <si>
    <t>PATRIMÔNIO LÍQUIDO</t>
  </si>
  <si>
    <t>CONTRATOS FIRMADOS</t>
  </si>
  <si>
    <t>10% do PL</t>
  </si>
  <si>
    <t>Justificativa</t>
  </si>
  <si>
    <t>Ativo realizavel a longo Prazo</t>
  </si>
  <si>
    <t>Contratos Firmados / 12</t>
  </si>
  <si>
    <t>TOTAL DE CONTRATOS</t>
  </si>
  <si>
    <t>Total Contratos</t>
  </si>
  <si>
    <t>VALOR TOTAL DOS CONTRATOS FIRMADOS COM A INCIATIVA PRIVADA E A ADMINISTRAÇÃO PÚBLICA</t>
  </si>
  <si>
    <t>DEFENDER CONSERVAÇÃO E LIMPEZA EIRELI - CNPJ n.º 09.370.244/0001-30</t>
  </si>
  <si>
    <t>ADASA - Apoio Administrativo</t>
  </si>
  <si>
    <t>ANM - Agência Nacional de Mineração - Assistente Administrativo</t>
  </si>
  <si>
    <t>ANM - Agência Nacional de Mineração - Auxiliar Administrativo</t>
  </si>
  <si>
    <t>ANM - Agência Nacional de Mineração - Recepcionista</t>
  </si>
  <si>
    <t>ANM - Agência Nacional de Mineração - Técnico em Secretariado</t>
  </si>
  <si>
    <t>ANVISA - Técnico em Secretariado</t>
  </si>
  <si>
    <t>CADE - Recepcionista</t>
  </si>
  <si>
    <t>CAPES - Apoio Administrativo</t>
  </si>
  <si>
    <t>CAPES - Secretariado</t>
  </si>
  <si>
    <t>CASAI - Jardinagem</t>
  </si>
  <si>
    <t>CASAI - Motorista</t>
  </si>
  <si>
    <t>CODEVASF</t>
  </si>
  <si>
    <t>DEPEN - Técnico em Secretariado</t>
  </si>
  <si>
    <t>DNIT - Apoio Técnico</t>
  </si>
  <si>
    <t>Eletronorte - Copeiragem</t>
  </si>
  <si>
    <t>ENAP - Apoio Administrativo</t>
  </si>
  <si>
    <t>FNDE - Copeiragem</t>
  </si>
  <si>
    <t>Fundo Desenvolvimento Social - Mão de Obra</t>
  </si>
  <si>
    <t>Fundo Municipal de Saúde de Valparaíso/GO - Limpeza e Recepção</t>
  </si>
  <si>
    <t>FUNPRESP -Apoio Administrativo</t>
  </si>
  <si>
    <t>ICMBIO - Apoio Adm</t>
  </si>
  <si>
    <t>ICMBIO - Apoio Adm DF e GO</t>
  </si>
  <si>
    <t>ICMBIO - Apoio Adm e Motorista</t>
  </si>
  <si>
    <t>ICMBIO - Motorista</t>
  </si>
  <si>
    <t>INMET - INSTITUTO NACIONAL DE METEOROLOGIA - APOIO ADM</t>
  </si>
  <si>
    <t>Ministério da Agricultura Pecuraria e Abastecimento - MAPA</t>
  </si>
  <si>
    <t>Ministério da Educação MEC - Redator de Texto</t>
  </si>
  <si>
    <t>MINISTÉRIO DA INFRAESTRUTURA - Brigada</t>
  </si>
  <si>
    <t>Ministério da Justiça - Brigada</t>
  </si>
  <si>
    <t>Ministério da Justiça - Secretariado</t>
  </si>
  <si>
    <t>MINISTERIO DAS RELAÇÕES EXTERIORES - MRE - Apoio</t>
  </si>
  <si>
    <t>MINISTÉRIO DO TURISMO -Copeiragem</t>
  </si>
  <si>
    <t>MPDFT- BRIGADA</t>
  </si>
  <si>
    <t>MPDFT- RECEPÇÃO</t>
  </si>
  <si>
    <t>PGR Brigada</t>
  </si>
  <si>
    <t>PRF - Recepção</t>
  </si>
  <si>
    <t>PRF - Secretario Executivo</t>
  </si>
  <si>
    <t>PRF - Téc. Secretariado</t>
  </si>
  <si>
    <t>PRF - Téc. Secretario</t>
  </si>
  <si>
    <t>Sec. Educação Valparaiso/GO - Limpeza</t>
  </si>
  <si>
    <t>SUSEP - Técnico em Secretariado</t>
  </si>
  <si>
    <t>TJGO - Tribunal de Justiça do Estado do Goiás - Mensageiro</t>
  </si>
  <si>
    <t>TRF1 - Tribunal Regional Federal da 1ª Região - Limpeza</t>
  </si>
  <si>
    <t>VICE-PRESIDÊNCIA - Apoio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</si>
</sst>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0000"/>
    <numFmt numFmtId="166" formatCode="_-[$R$-416]\ * #,##0.00_-;\-[$R$-416]\ * #,##0.00_-;_-[$R$-416]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b/>
      <sz val="14"/>
      <color rgb="FF0070C0"/>
      <name val="Times New Roman"/>
      <family val="1"/>
    </font>
    <font>
      <sz val="11"/>
      <color theme="0"/>
      <name val="Calibri"/>
      <family val="2"/>
      <scheme val="minor"/>
    </font>
    <font>
      <b/>
      <sz val="14"/>
      <color theme="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</cellStyleXfs>
  <cellXfs count="64">
    <xf numFmtId="0" fontId="0" fillId="0" borderId="0" xfId="0"/>
    <xf numFmtId="0" fontId="3" fillId="0" borderId="0" xfId="0" applyFont="1"/>
    <xf numFmtId="164" fontId="3" fillId="0" borderId="1" xfId="1" applyFont="1" applyBorder="1"/>
    <xf numFmtId="164" fontId="3" fillId="0" borderId="1" xfId="0" applyNumberFormat="1" applyFont="1" applyBorder="1"/>
    <xf numFmtId="164" fontId="3" fillId="0" borderId="0" xfId="0" applyNumberFormat="1" applyFont="1"/>
    <xf numFmtId="164" fontId="0" fillId="0" borderId="0" xfId="0" applyNumberFormat="1"/>
    <xf numFmtId="0" fontId="4" fillId="0" borderId="1" xfId="0" applyFont="1" applyBorder="1"/>
    <xf numFmtId="0" fontId="0" fillId="0" borderId="1" xfId="0" applyBorder="1"/>
    <xf numFmtId="164" fontId="0" fillId="0" borderId="1" xfId="1" applyFont="1" applyBorder="1"/>
    <xf numFmtId="43" fontId="4" fillId="0" borderId="1" xfId="3" applyFont="1" applyBorder="1" applyAlignment="1">
      <alignment horizontal="center" vertical="top"/>
    </xf>
    <xf numFmtId="43" fontId="4" fillId="0" borderId="1" xfId="3" applyFont="1" applyBorder="1"/>
    <xf numFmtId="164" fontId="0" fillId="0" borderId="1" xfId="0" applyNumberFormat="1" applyBorder="1"/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0" borderId="1" xfId="0" applyFont="1" applyBorder="1"/>
    <xf numFmtId="0" fontId="3" fillId="0" borderId="0" xfId="0" applyFont="1" applyBorder="1"/>
    <xf numFmtId="4" fontId="3" fillId="0" borderId="0" xfId="0" applyNumberFormat="1" applyFont="1" applyBorder="1"/>
    <xf numFmtId="0" fontId="2" fillId="4" borderId="1" xfId="0" applyFont="1" applyFill="1" applyBorder="1" applyAlignment="1">
      <alignment horizontal="center" vertical="center"/>
    </xf>
    <xf numFmtId="164" fontId="3" fillId="3" borderId="1" xfId="1" applyFont="1" applyFill="1" applyBorder="1"/>
    <xf numFmtId="164" fontId="3" fillId="3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3" fillId="5" borderId="1" xfId="0" applyNumberFormat="1" applyFont="1" applyFill="1" applyBorder="1"/>
    <xf numFmtId="166" fontId="3" fillId="0" borderId="1" xfId="0" applyNumberFormat="1" applyFont="1" applyBorder="1"/>
    <xf numFmtId="16" fontId="3" fillId="2" borderId="1" xfId="0" applyNumberFormat="1" applyFont="1" applyFill="1" applyBorder="1"/>
    <xf numFmtId="0" fontId="3" fillId="3" borderId="0" xfId="0" applyFont="1" applyFill="1"/>
    <xf numFmtId="0" fontId="2" fillId="3" borderId="0" xfId="0" applyFont="1" applyFill="1" applyBorder="1" applyAlignment="1">
      <alignment horizontal="center" vertical="center"/>
    </xf>
    <xf numFmtId="166" fontId="2" fillId="5" borderId="4" xfId="0" applyNumberFormat="1" applyFont="1" applyFill="1" applyBorder="1"/>
    <xf numFmtId="0" fontId="2" fillId="5" borderId="1" xfId="0" applyFont="1" applyFill="1" applyBorder="1" applyAlignment="1">
      <alignment horizontal="center"/>
    </xf>
    <xf numFmtId="2" fontId="2" fillId="5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164" fontId="3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0" xfId="1" applyFont="1"/>
    <xf numFmtId="9" fontId="3" fillId="6" borderId="1" xfId="2" applyFont="1" applyFill="1" applyBorder="1" applyAlignment="1">
      <alignment horizontal="center"/>
    </xf>
    <xf numFmtId="0" fontId="5" fillId="0" borderId="0" xfId="0" applyFont="1"/>
    <xf numFmtId="164" fontId="2" fillId="0" borderId="0" xfId="1" applyFont="1"/>
    <xf numFmtId="0" fontId="6" fillId="0" borderId="0" xfId="0" applyFont="1" applyAlignment="1"/>
    <xf numFmtId="164" fontId="5" fillId="0" borderId="0" xfId="1" applyFont="1"/>
    <xf numFmtId="166" fontId="2" fillId="0" borderId="0" xfId="0" applyNumberFormat="1" applyFont="1"/>
    <xf numFmtId="0" fontId="2" fillId="0" borderId="0" xfId="0" applyFont="1"/>
    <xf numFmtId="164" fontId="3" fillId="0" borderId="0" xfId="1" applyNumberFormat="1" applyFont="1"/>
    <xf numFmtId="166" fontId="3" fillId="0" borderId="0" xfId="0" applyNumberFormat="1" applyFont="1"/>
    <xf numFmtId="164" fontId="2" fillId="0" borderId="0" xfId="1" applyNumberFormat="1" applyFont="1"/>
    <xf numFmtId="166" fontId="5" fillId="0" borderId="0" xfId="0" applyNumberFormat="1" applyFont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center"/>
    </xf>
    <xf numFmtId="166" fontId="3" fillId="0" borderId="0" xfId="0" applyNumberFormat="1" applyFont="1" applyAlignment="1">
      <alignment horizontal="left"/>
    </xf>
    <xf numFmtId="0" fontId="8" fillId="12" borderId="2" xfId="9" applyFont="1" applyBorder="1" applyAlignment="1">
      <alignment horizontal="center" vertical="center"/>
    </xf>
    <xf numFmtId="0" fontId="8" fillId="12" borderId="3" xfId="9" applyFont="1" applyBorder="1" applyAlignment="1">
      <alignment horizontal="center" vertical="center"/>
    </xf>
    <xf numFmtId="0" fontId="8" fillId="7" borderId="1" xfId="4" applyFont="1" applyBorder="1" applyAlignment="1">
      <alignment horizontal="center" vertical="center"/>
    </xf>
    <xf numFmtId="0" fontId="8" fillId="8" borderId="1" xfId="5" applyFont="1" applyBorder="1" applyAlignment="1">
      <alignment horizontal="center" vertical="center"/>
    </xf>
    <xf numFmtId="0" fontId="8" fillId="10" borderId="1" xfId="7" applyFont="1" applyBorder="1" applyAlignment="1">
      <alignment horizontal="center"/>
    </xf>
    <xf numFmtId="0" fontId="8" fillId="9" borderId="1" xfId="6" applyFont="1" applyBorder="1" applyAlignment="1">
      <alignment horizontal="center" vertical="center"/>
    </xf>
    <xf numFmtId="0" fontId="8" fillId="11" borderId="1" xfId="8" applyFont="1" applyBorder="1" applyAlignment="1">
      <alignment horizontal="center" vertical="center"/>
    </xf>
    <xf numFmtId="165" fontId="2" fillId="13" borderId="1" xfId="0" applyNumberFormat="1" applyFont="1" applyFill="1" applyBorder="1"/>
    <xf numFmtId="165" fontId="2" fillId="14" borderId="1" xfId="0" applyNumberFormat="1" applyFont="1" applyFill="1" applyBorder="1"/>
    <xf numFmtId="165" fontId="2" fillId="15" borderId="1" xfId="0" applyNumberFormat="1" applyFont="1" applyFill="1" applyBorder="1"/>
    <xf numFmtId="164" fontId="2" fillId="0" borderId="1" xfId="1" applyFont="1" applyBorder="1"/>
    <xf numFmtId="164" fontId="5" fillId="5" borderId="2" xfId="0" applyNumberFormat="1" applyFont="1" applyFill="1" applyBorder="1" applyAlignment="1">
      <alignment horizontal="center"/>
    </xf>
    <xf numFmtId="164" fontId="5" fillId="5" borderId="3" xfId="0" applyNumberFormat="1" applyFont="1" applyFill="1" applyBorder="1" applyAlignment="1">
      <alignment horizontal="center"/>
    </xf>
  </cellXfs>
  <cellStyles count="10">
    <cellStyle name="Ênfase1" xfId="4" builtinId="29"/>
    <cellStyle name="Ênfase2" xfId="5" builtinId="33"/>
    <cellStyle name="Ênfase3" xfId="6" builtinId="37"/>
    <cellStyle name="Ênfase4" xfId="7" builtinId="41"/>
    <cellStyle name="Ênfase5" xfId="8" builtinId="45"/>
    <cellStyle name="Ênfase6" xfId="9" builtinId="49"/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4"/>
  <sheetViews>
    <sheetView tabSelected="1" zoomScale="85" zoomScaleNormal="85" workbookViewId="0">
      <selection activeCell="D24" sqref="D24"/>
    </sheetView>
  </sheetViews>
  <sheetFormatPr defaultRowHeight="18.75" x14ac:dyDescent="0.3"/>
  <cols>
    <col min="1" max="1" width="27.42578125" style="1" bestFit="1" customWidth="1"/>
    <col min="2" max="2" width="29.28515625" style="1" bestFit="1" customWidth="1"/>
    <col min="3" max="3" width="23.7109375" style="1" customWidth="1"/>
    <col min="4" max="4" width="27.85546875" style="1" bestFit="1" customWidth="1"/>
    <col min="5" max="5" width="25.28515625" style="1" bestFit="1" customWidth="1"/>
    <col min="6" max="6" width="16.140625" style="1" bestFit="1" customWidth="1"/>
    <col min="7" max="7" width="80.7109375" style="1" customWidth="1"/>
    <col min="8" max="8" width="25.42578125" style="1" bestFit="1" customWidth="1"/>
    <col min="9" max="16384" width="9.140625" style="1"/>
  </cols>
  <sheetData>
    <row r="1" spans="1:12" ht="37.5" x14ac:dyDescent="0.3">
      <c r="A1" s="56" t="s">
        <v>14</v>
      </c>
      <c r="B1" s="57" t="s">
        <v>0</v>
      </c>
      <c r="C1" s="14" t="s">
        <v>4</v>
      </c>
      <c r="D1" s="13" t="s">
        <v>31</v>
      </c>
      <c r="E1" s="13" t="s">
        <v>15</v>
      </c>
      <c r="G1" s="39" t="s">
        <v>38</v>
      </c>
      <c r="H1" s="39"/>
    </row>
    <row r="2" spans="1:12" x14ac:dyDescent="0.3">
      <c r="A2" s="61">
        <v>47520687.700000003</v>
      </c>
      <c r="B2" s="61">
        <v>11040056.73</v>
      </c>
      <c r="C2" s="2">
        <v>13950491.76</v>
      </c>
      <c r="D2" s="33">
        <f>C2/10</f>
        <v>1395049.176</v>
      </c>
      <c r="E2" s="24">
        <f>C2*16.66/100</f>
        <v>2324151.9272159999</v>
      </c>
    </row>
    <row r="3" spans="1:12" x14ac:dyDescent="0.3">
      <c r="A3" s="4"/>
      <c r="G3" s="41" t="s">
        <v>37</v>
      </c>
      <c r="H3" s="43"/>
      <c r="I3" s="39"/>
      <c r="J3" s="39"/>
      <c r="K3" s="39"/>
    </row>
    <row r="4" spans="1:12" x14ac:dyDescent="0.3">
      <c r="A4" s="53" t="s">
        <v>17</v>
      </c>
      <c r="B4" s="54" t="s">
        <v>18</v>
      </c>
      <c r="C4" s="17"/>
      <c r="D4" s="17"/>
      <c r="G4" s="46"/>
      <c r="H4" s="43"/>
      <c r="I4" s="39"/>
      <c r="J4" s="39"/>
      <c r="K4" s="39"/>
    </row>
    <row r="5" spans="1:12" x14ac:dyDescent="0.3">
      <c r="A5" s="19" t="s">
        <v>6</v>
      </c>
      <c r="B5" s="19" t="s">
        <v>8</v>
      </c>
      <c r="C5" s="17"/>
      <c r="D5" s="17"/>
      <c r="F5" s="12">
        <v>1</v>
      </c>
      <c r="G5" s="44" t="s">
        <v>39</v>
      </c>
      <c r="H5" s="43">
        <v>7574450.2999999998</v>
      </c>
      <c r="I5" s="39"/>
      <c r="J5" s="39"/>
      <c r="K5" s="39"/>
      <c r="L5" s="39"/>
    </row>
    <row r="6" spans="1:12" x14ac:dyDescent="0.3">
      <c r="A6" s="2">
        <f>A2</f>
        <v>47520687.700000003</v>
      </c>
      <c r="B6" s="2">
        <f>B2</f>
        <v>11040056.73</v>
      </c>
      <c r="D6" s="37" t="s">
        <v>33</v>
      </c>
      <c r="F6" s="12">
        <v>2</v>
      </c>
      <c r="G6" s="44" t="s">
        <v>40</v>
      </c>
      <c r="H6" s="43">
        <v>1131669.1000000001</v>
      </c>
      <c r="L6" s="39"/>
    </row>
    <row r="7" spans="1:12" x14ac:dyDescent="0.3">
      <c r="A7" s="19" t="s">
        <v>7</v>
      </c>
      <c r="B7" s="19" t="s">
        <v>9</v>
      </c>
      <c r="D7" s="38">
        <v>4204883.0599999996</v>
      </c>
      <c r="E7" s="12"/>
      <c r="F7" s="12">
        <v>3</v>
      </c>
      <c r="G7" s="44" t="s">
        <v>41</v>
      </c>
      <c r="H7" s="43">
        <v>524348</v>
      </c>
      <c r="L7" s="39"/>
    </row>
    <row r="8" spans="1:12" x14ac:dyDescent="0.3">
      <c r="A8" s="2">
        <v>4446521.83</v>
      </c>
      <c r="B8" s="2">
        <v>4082728.24</v>
      </c>
      <c r="F8" s="12">
        <v>4</v>
      </c>
      <c r="G8" s="44" t="s">
        <v>42</v>
      </c>
      <c r="H8" s="43">
        <v>403692.1</v>
      </c>
    </row>
    <row r="9" spans="1:12" x14ac:dyDescent="0.3">
      <c r="A9" s="23" t="s">
        <v>16</v>
      </c>
      <c r="B9" s="19" t="s">
        <v>5</v>
      </c>
      <c r="F9" s="12">
        <v>5</v>
      </c>
      <c r="G9" s="44" t="s">
        <v>43</v>
      </c>
      <c r="H9" s="43">
        <v>2142221.7999999998</v>
      </c>
    </row>
    <row r="10" spans="1:12" x14ac:dyDescent="0.3">
      <c r="A10" s="3">
        <f>A6+A8</f>
        <v>51967209.530000001</v>
      </c>
      <c r="B10" s="2">
        <f>B6+B8</f>
        <v>15122784.970000001</v>
      </c>
      <c r="F10" s="12">
        <v>6</v>
      </c>
      <c r="G10" s="44" t="s">
        <v>44</v>
      </c>
      <c r="H10" s="43">
        <v>4597321.4000000004</v>
      </c>
    </row>
    <row r="11" spans="1:12" x14ac:dyDescent="0.3">
      <c r="A11" s="51" t="s">
        <v>29</v>
      </c>
      <c r="B11" s="52"/>
      <c r="F11" s="12">
        <v>7</v>
      </c>
      <c r="G11" s="44" t="s">
        <v>45</v>
      </c>
      <c r="H11" s="43">
        <v>23193.7</v>
      </c>
    </row>
    <row r="12" spans="1:12" x14ac:dyDescent="0.3">
      <c r="A12" s="62">
        <v>36844424.560000002</v>
      </c>
      <c r="B12" s="63"/>
      <c r="F12" s="12">
        <v>8</v>
      </c>
      <c r="G12" s="44" t="s">
        <v>46</v>
      </c>
      <c r="H12" s="43">
        <v>7338889.7699999996</v>
      </c>
    </row>
    <row r="13" spans="1:12" x14ac:dyDescent="0.3">
      <c r="A13" s="20">
        <f>A6+A8</f>
        <v>51967209.530000001</v>
      </c>
      <c r="B13" s="21">
        <f>B6+B8+A12</f>
        <v>51967209.530000001</v>
      </c>
      <c r="F13" s="12">
        <v>9</v>
      </c>
      <c r="G13" s="44" t="s">
        <v>47</v>
      </c>
      <c r="H13" s="43">
        <v>5191186.8600000003</v>
      </c>
    </row>
    <row r="14" spans="1:12" x14ac:dyDescent="0.3">
      <c r="A14" s="27"/>
      <c r="B14" s="28"/>
      <c r="C14" s="17"/>
      <c r="F14" s="12">
        <v>10</v>
      </c>
      <c r="G14" s="50" t="s">
        <v>48</v>
      </c>
      <c r="H14" s="43">
        <v>30770.080000000002</v>
      </c>
    </row>
    <row r="15" spans="1:12" x14ac:dyDescent="0.3">
      <c r="A15" s="47" t="s">
        <v>28</v>
      </c>
      <c r="B15" s="47"/>
      <c r="F15" s="12">
        <v>11</v>
      </c>
      <c r="G15" s="44" t="s">
        <v>49</v>
      </c>
      <c r="H15" s="43">
        <v>537067.84</v>
      </c>
    </row>
    <row r="16" spans="1:12" x14ac:dyDescent="0.3">
      <c r="A16" s="49">
        <f>A6-B6</f>
        <v>36480630.969999999</v>
      </c>
      <c r="B16" s="49"/>
      <c r="F16" s="12">
        <v>12</v>
      </c>
      <c r="G16" s="1" t="s">
        <v>50</v>
      </c>
      <c r="H16" s="35">
        <v>132183.74</v>
      </c>
    </row>
    <row r="17" spans="1:8" x14ac:dyDescent="0.3">
      <c r="B17" s="18"/>
      <c r="F17" s="12">
        <v>13</v>
      </c>
      <c r="G17" s="1" t="s">
        <v>51</v>
      </c>
      <c r="H17" s="35">
        <v>573439.04</v>
      </c>
    </row>
    <row r="18" spans="1:8" x14ac:dyDescent="0.3">
      <c r="B18" s="17"/>
      <c r="F18" s="12">
        <v>14</v>
      </c>
      <c r="G18" s="44" t="s">
        <v>52</v>
      </c>
      <c r="H18" s="43">
        <v>6827894.9400000004</v>
      </c>
    </row>
    <row r="19" spans="1:8" x14ac:dyDescent="0.3">
      <c r="A19" s="55" t="s">
        <v>27</v>
      </c>
      <c r="B19" s="55"/>
      <c r="F19" s="12">
        <v>15</v>
      </c>
      <c r="G19" s="44" t="s">
        <v>53</v>
      </c>
      <c r="H19" s="43">
        <v>111198.84</v>
      </c>
    </row>
    <row r="20" spans="1:8" x14ac:dyDescent="0.3">
      <c r="A20" s="15" t="s">
        <v>19</v>
      </c>
      <c r="B20" s="58">
        <f>A6/B10</f>
        <v>3.1423238374591529</v>
      </c>
      <c r="F20" s="12">
        <v>16</v>
      </c>
      <c r="G20" s="44" t="s">
        <v>54</v>
      </c>
      <c r="H20" s="43">
        <v>719098.8</v>
      </c>
    </row>
    <row r="21" spans="1:8" x14ac:dyDescent="0.3">
      <c r="A21" s="15" t="s">
        <v>20</v>
      </c>
      <c r="B21" s="59">
        <f>A13/(B6+B8)</f>
        <v>3.4363518117258529</v>
      </c>
      <c r="F21" s="12">
        <v>17</v>
      </c>
      <c r="G21" s="44" t="s">
        <v>55</v>
      </c>
      <c r="H21" s="43">
        <v>390773.4</v>
      </c>
    </row>
    <row r="22" spans="1:8" x14ac:dyDescent="0.3">
      <c r="A22" s="15" t="s">
        <v>21</v>
      </c>
      <c r="B22" s="60">
        <f>A6/B6</f>
        <v>4.3043879992815945</v>
      </c>
      <c r="F22" s="12">
        <v>18</v>
      </c>
      <c r="G22" s="44" t="s">
        <v>56</v>
      </c>
      <c r="H22" s="43">
        <v>3889533.52</v>
      </c>
    </row>
    <row r="23" spans="1:8" x14ac:dyDescent="0.3">
      <c r="F23" s="12">
        <v>19</v>
      </c>
      <c r="G23" s="44" t="s">
        <v>57</v>
      </c>
      <c r="H23" s="43">
        <v>6449272.7000000002</v>
      </c>
    </row>
    <row r="24" spans="1:8" x14ac:dyDescent="0.3">
      <c r="F24" s="12">
        <v>20</v>
      </c>
      <c r="G24" s="44" t="s">
        <v>58</v>
      </c>
      <c r="H24" s="43">
        <v>1204245.3600000001</v>
      </c>
    </row>
    <row r="25" spans="1:8" x14ac:dyDescent="0.3">
      <c r="A25" s="47" t="s">
        <v>30</v>
      </c>
      <c r="B25" s="48"/>
      <c r="F25" s="12">
        <v>21</v>
      </c>
      <c r="G25" s="44" t="s">
        <v>59</v>
      </c>
      <c r="H25" s="43">
        <v>18651625.789999999</v>
      </c>
    </row>
    <row r="26" spans="1:8" x14ac:dyDescent="0.3">
      <c r="A26" s="16"/>
      <c r="B26" s="25"/>
      <c r="F26" s="12">
        <v>22</v>
      </c>
      <c r="G26" s="44" t="s">
        <v>60</v>
      </c>
      <c r="H26" s="43">
        <v>368395.4</v>
      </c>
    </row>
    <row r="27" spans="1:8" x14ac:dyDescent="0.3">
      <c r="A27" s="15" t="s">
        <v>10</v>
      </c>
      <c r="B27" s="29">
        <v>118788721.7</v>
      </c>
      <c r="F27" s="12">
        <v>23</v>
      </c>
      <c r="G27" s="44" t="s">
        <v>61</v>
      </c>
      <c r="H27" s="43">
        <v>387547.8</v>
      </c>
    </row>
    <row r="28" spans="1:8" x14ac:dyDescent="0.3">
      <c r="A28" s="26" t="s">
        <v>22</v>
      </c>
      <c r="B28" s="31">
        <f>(A12/B27)*12</f>
        <v>3.7220123964007605</v>
      </c>
      <c r="C28" s="30" t="s">
        <v>26</v>
      </c>
      <c r="F28" s="12">
        <v>24</v>
      </c>
      <c r="G28" s="44" t="s">
        <v>62</v>
      </c>
      <c r="H28" s="43">
        <v>69361.08</v>
      </c>
    </row>
    <row r="29" spans="1:8" x14ac:dyDescent="0.3">
      <c r="A29" s="42" t="s">
        <v>34</v>
      </c>
      <c r="B29" s="41">
        <f>SUM(B27/12)</f>
        <v>9899060.1416666675</v>
      </c>
      <c r="F29" s="12">
        <v>25</v>
      </c>
      <c r="G29" s="44" t="s">
        <v>63</v>
      </c>
      <c r="H29" s="43">
        <v>1156933.8700000001</v>
      </c>
    </row>
    <row r="30" spans="1:8" x14ac:dyDescent="0.3">
      <c r="F30" s="12">
        <v>26</v>
      </c>
      <c r="G30" s="44" t="s">
        <v>64</v>
      </c>
      <c r="H30" s="43">
        <v>4236290.5199999996</v>
      </c>
    </row>
    <row r="31" spans="1:8" x14ac:dyDescent="0.3">
      <c r="A31" s="48" t="s">
        <v>23</v>
      </c>
      <c r="B31" s="48"/>
      <c r="C31" s="48"/>
      <c r="F31" s="12">
        <v>27</v>
      </c>
      <c r="G31" s="44" t="s">
        <v>65</v>
      </c>
      <c r="H31" s="43">
        <v>2358011.6</v>
      </c>
    </row>
    <row r="32" spans="1:8" x14ac:dyDescent="0.3">
      <c r="A32" s="22" t="s">
        <v>24</v>
      </c>
      <c r="B32" s="22" t="s">
        <v>36</v>
      </c>
      <c r="C32" s="22" t="s">
        <v>25</v>
      </c>
      <c r="D32" s="32" t="s">
        <v>32</v>
      </c>
      <c r="F32" s="12">
        <v>28</v>
      </c>
      <c r="G32" s="44" t="s">
        <v>66</v>
      </c>
      <c r="H32" s="43">
        <v>2084909.16</v>
      </c>
    </row>
    <row r="33" spans="1:8" x14ac:dyDescent="0.3">
      <c r="A33" s="25">
        <v>130253593.95</v>
      </c>
      <c r="B33" s="25">
        <f>B27</f>
        <v>118788721.7</v>
      </c>
      <c r="C33" s="36">
        <f>(A33-B33)/A33</f>
        <v>8.8019623123804028E-2</v>
      </c>
      <c r="D33" s="34"/>
      <c r="F33" s="12">
        <v>29</v>
      </c>
      <c r="G33" s="44" t="s">
        <v>67</v>
      </c>
      <c r="H33" s="43">
        <v>1002451.8</v>
      </c>
    </row>
    <row r="34" spans="1:8" x14ac:dyDescent="0.3">
      <c r="F34" s="12">
        <v>30</v>
      </c>
      <c r="G34" s="44" t="s">
        <v>68</v>
      </c>
      <c r="H34" s="43">
        <v>6511706.4400000004</v>
      </c>
    </row>
    <row r="35" spans="1:8" x14ac:dyDescent="0.3">
      <c r="F35" s="12">
        <v>31</v>
      </c>
      <c r="G35" s="1" t="s">
        <v>69</v>
      </c>
      <c r="H35" s="43">
        <v>10896685.4</v>
      </c>
    </row>
    <row r="36" spans="1:8" x14ac:dyDescent="0.3">
      <c r="F36" s="12">
        <v>32</v>
      </c>
      <c r="G36" s="1" t="s">
        <v>70</v>
      </c>
      <c r="H36" s="43">
        <v>833291.65</v>
      </c>
    </row>
    <row r="37" spans="1:8" x14ac:dyDescent="0.3">
      <c r="F37" s="12">
        <v>33</v>
      </c>
      <c r="G37" s="1" t="s">
        <v>71</v>
      </c>
      <c r="H37" s="43">
        <v>555286.16</v>
      </c>
    </row>
    <row r="38" spans="1:8" x14ac:dyDescent="0.3">
      <c r="F38" s="12">
        <v>34</v>
      </c>
      <c r="G38" s="1" t="s">
        <v>72</v>
      </c>
      <c r="H38" s="43">
        <v>1317231.1000000001</v>
      </c>
    </row>
    <row r="39" spans="1:8" x14ac:dyDescent="0.3">
      <c r="F39" s="12">
        <v>35</v>
      </c>
      <c r="G39" s="1" t="s">
        <v>73</v>
      </c>
      <c r="H39" s="43">
        <v>2463743.04</v>
      </c>
    </row>
    <row r="40" spans="1:8" x14ac:dyDescent="0.3">
      <c r="F40" s="12">
        <v>36</v>
      </c>
      <c r="G40" s="1" t="s">
        <v>74</v>
      </c>
      <c r="H40" s="43">
        <v>906714.6</v>
      </c>
    </row>
    <row r="41" spans="1:8" x14ac:dyDescent="0.3">
      <c r="F41" s="12">
        <v>37</v>
      </c>
      <c r="G41" s="1" t="s">
        <v>75</v>
      </c>
      <c r="H41" s="43">
        <v>1332852</v>
      </c>
    </row>
    <row r="42" spans="1:8" x14ac:dyDescent="0.3">
      <c r="F42" s="12">
        <v>38</v>
      </c>
      <c r="G42" s="1" t="s">
        <v>76</v>
      </c>
      <c r="H42" s="43">
        <v>671746.4</v>
      </c>
    </row>
    <row r="43" spans="1:8" x14ac:dyDescent="0.3">
      <c r="F43" s="12">
        <v>39</v>
      </c>
      <c r="G43" s="1" t="s">
        <v>77</v>
      </c>
      <c r="H43" s="43">
        <v>3848398.1</v>
      </c>
    </row>
    <row r="44" spans="1:8" x14ac:dyDescent="0.3">
      <c r="F44" s="12">
        <v>40</v>
      </c>
      <c r="G44" s="1" t="s">
        <v>78</v>
      </c>
      <c r="H44" s="43">
        <v>1511244.48</v>
      </c>
    </row>
    <row r="45" spans="1:8" x14ac:dyDescent="0.3">
      <c r="F45" s="12">
        <v>41</v>
      </c>
      <c r="G45" s="1" t="s">
        <v>79</v>
      </c>
      <c r="H45" s="43">
        <v>32884.44</v>
      </c>
    </row>
    <row r="46" spans="1:8" x14ac:dyDescent="0.3">
      <c r="F46" s="12">
        <v>42</v>
      </c>
      <c r="G46" s="1" t="s">
        <v>80</v>
      </c>
      <c r="H46" s="43">
        <v>1474999.2</v>
      </c>
    </row>
    <row r="47" spans="1:8" x14ac:dyDescent="0.3">
      <c r="F47" s="12">
        <v>43</v>
      </c>
      <c r="G47" s="1" t="s">
        <v>80</v>
      </c>
      <c r="H47" s="43">
        <v>1474999.2</v>
      </c>
    </row>
    <row r="48" spans="1:8" x14ac:dyDescent="0.3">
      <c r="F48" s="12">
        <v>44</v>
      </c>
      <c r="G48" s="1" t="s">
        <v>80</v>
      </c>
      <c r="H48" s="43">
        <v>480740.48</v>
      </c>
    </row>
    <row r="49" spans="6:8" x14ac:dyDescent="0.3">
      <c r="F49" s="12">
        <v>45</v>
      </c>
      <c r="G49" s="1" t="s">
        <v>81</v>
      </c>
      <c r="H49" s="43">
        <v>4002290.3</v>
      </c>
    </row>
    <row r="50" spans="6:8" x14ac:dyDescent="0.3">
      <c r="F50" s="12">
        <v>46</v>
      </c>
      <c r="G50" s="1" t="s">
        <v>82</v>
      </c>
      <c r="H50" s="43">
        <v>365930.4</v>
      </c>
    </row>
    <row r="51" spans="6:8" x14ac:dyDescent="0.3">
      <c r="G51" s="42" t="s">
        <v>35</v>
      </c>
      <c r="H51" s="45">
        <f>SUM(H5:H50)</f>
        <v>118788721.7</v>
      </c>
    </row>
    <row r="54" spans="6:8" x14ac:dyDescent="0.3">
      <c r="H54" s="43"/>
    </row>
    <row r="55" spans="6:8" x14ac:dyDescent="0.3">
      <c r="H55" s="43"/>
    </row>
    <row r="56" spans="6:8" x14ac:dyDescent="0.3">
      <c r="H56" s="43"/>
    </row>
    <row r="57" spans="6:8" x14ac:dyDescent="0.3">
      <c r="H57" s="43"/>
    </row>
    <row r="58" spans="6:8" x14ac:dyDescent="0.3">
      <c r="H58" s="40"/>
    </row>
    <row r="74" spans="8:8" x14ac:dyDescent="0.3">
      <c r="H74" s="35"/>
    </row>
    <row r="75" spans="8:8" x14ac:dyDescent="0.3">
      <c r="H75" s="35"/>
    </row>
    <row r="76" spans="8:8" x14ac:dyDescent="0.3">
      <c r="H76" s="35"/>
    </row>
    <row r="77" spans="8:8" x14ac:dyDescent="0.3">
      <c r="H77" s="35"/>
    </row>
    <row r="78" spans="8:8" x14ac:dyDescent="0.3">
      <c r="H78" s="35"/>
    </row>
    <row r="79" spans="8:8" x14ac:dyDescent="0.3">
      <c r="H79" s="35"/>
    </row>
    <row r="80" spans="8:8" x14ac:dyDescent="0.3">
      <c r="H80" s="35"/>
    </row>
    <row r="81" spans="8:8" x14ac:dyDescent="0.3">
      <c r="H81" s="35"/>
    </row>
    <row r="82" spans="8:8" x14ac:dyDescent="0.3">
      <c r="H82" s="35"/>
    </row>
    <row r="83" spans="8:8" x14ac:dyDescent="0.3">
      <c r="H83" s="35"/>
    </row>
    <row r="84" spans="8:8" x14ac:dyDescent="0.3">
      <c r="H84" s="35"/>
    </row>
    <row r="85" spans="8:8" x14ac:dyDescent="0.3">
      <c r="H85" s="35"/>
    </row>
    <row r="86" spans="8:8" x14ac:dyDescent="0.3">
      <c r="H86" s="35"/>
    </row>
    <row r="87" spans="8:8" x14ac:dyDescent="0.3">
      <c r="H87" s="35"/>
    </row>
    <row r="88" spans="8:8" x14ac:dyDescent="0.3">
      <c r="H88" s="35"/>
    </row>
    <row r="89" spans="8:8" x14ac:dyDescent="0.3">
      <c r="H89" s="35"/>
    </row>
    <row r="90" spans="8:8" x14ac:dyDescent="0.3">
      <c r="H90" s="35"/>
    </row>
    <row r="91" spans="8:8" x14ac:dyDescent="0.3">
      <c r="H91" s="35"/>
    </row>
    <row r="92" spans="8:8" x14ac:dyDescent="0.3">
      <c r="H92" s="35"/>
    </row>
    <row r="93" spans="8:8" x14ac:dyDescent="0.3">
      <c r="H93" s="35"/>
    </row>
    <row r="94" spans="8:8" x14ac:dyDescent="0.3">
      <c r="H94" s="35"/>
    </row>
    <row r="95" spans="8:8" x14ac:dyDescent="0.3">
      <c r="H95" s="35"/>
    </row>
    <row r="96" spans="8:8" x14ac:dyDescent="0.3">
      <c r="H96" s="35"/>
    </row>
    <row r="97" spans="8:8" x14ac:dyDescent="0.3">
      <c r="H97" s="35"/>
    </row>
    <row r="98" spans="8:8" x14ac:dyDescent="0.3">
      <c r="H98" s="35"/>
    </row>
    <row r="99" spans="8:8" x14ac:dyDescent="0.3">
      <c r="H99" s="35"/>
    </row>
    <row r="100" spans="8:8" x14ac:dyDescent="0.3">
      <c r="H100" s="35"/>
    </row>
    <row r="101" spans="8:8" x14ac:dyDescent="0.3">
      <c r="H101" s="35"/>
    </row>
    <row r="102" spans="8:8" x14ac:dyDescent="0.3">
      <c r="H102" s="35"/>
    </row>
    <row r="103" spans="8:8" x14ac:dyDescent="0.3">
      <c r="H103" s="35"/>
    </row>
    <row r="104" spans="8:8" x14ac:dyDescent="0.3">
      <c r="H104" s="35"/>
    </row>
    <row r="105" spans="8:8" x14ac:dyDescent="0.3">
      <c r="H105" s="35"/>
    </row>
    <row r="106" spans="8:8" x14ac:dyDescent="0.3">
      <c r="H106" s="35"/>
    </row>
    <row r="107" spans="8:8" x14ac:dyDescent="0.3">
      <c r="H107" s="35"/>
    </row>
    <row r="108" spans="8:8" x14ac:dyDescent="0.3">
      <c r="H108" s="35"/>
    </row>
    <row r="109" spans="8:8" x14ac:dyDescent="0.3">
      <c r="H109" s="35"/>
    </row>
    <row r="110" spans="8:8" x14ac:dyDescent="0.3">
      <c r="H110" s="35"/>
    </row>
    <row r="111" spans="8:8" x14ac:dyDescent="0.3">
      <c r="H111" s="35"/>
    </row>
    <row r="112" spans="8:8" x14ac:dyDescent="0.3">
      <c r="H112" s="35"/>
    </row>
    <row r="113" spans="8:8" x14ac:dyDescent="0.3">
      <c r="H113" s="35"/>
    </row>
    <row r="114" spans="8:8" x14ac:dyDescent="0.3">
      <c r="H114" s="35"/>
    </row>
    <row r="115" spans="8:8" x14ac:dyDescent="0.3">
      <c r="H115" s="35"/>
    </row>
    <row r="116" spans="8:8" x14ac:dyDescent="0.3">
      <c r="H116" s="35"/>
    </row>
    <row r="117" spans="8:8" x14ac:dyDescent="0.3">
      <c r="H117" s="35"/>
    </row>
    <row r="118" spans="8:8" x14ac:dyDescent="0.3">
      <c r="H118" s="35"/>
    </row>
    <row r="119" spans="8:8" x14ac:dyDescent="0.3">
      <c r="H119" s="35"/>
    </row>
    <row r="120" spans="8:8" x14ac:dyDescent="0.3">
      <c r="H120" s="35"/>
    </row>
    <row r="121" spans="8:8" x14ac:dyDescent="0.3">
      <c r="H121" s="35"/>
    </row>
    <row r="122" spans="8:8" x14ac:dyDescent="0.3">
      <c r="H122" s="35"/>
    </row>
    <row r="123" spans="8:8" x14ac:dyDescent="0.3">
      <c r="H123" s="35"/>
    </row>
    <row r="124" spans="8:8" x14ac:dyDescent="0.3">
      <c r="H124" s="35"/>
    </row>
    <row r="125" spans="8:8" x14ac:dyDescent="0.3">
      <c r="H125" s="35"/>
    </row>
    <row r="126" spans="8:8" x14ac:dyDescent="0.3">
      <c r="H126" s="35"/>
    </row>
    <row r="127" spans="8:8" x14ac:dyDescent="0.3">
      <c r="H127" s="35"/>
    </row>
    <row r="128" spans="8:8" x14ac:dyDescent="0.3">
      <c r="H128" s="35"/>
    </row>
    <row r="129" spans="8:8" x14ac:dyDescent="0.3">
      <c r="H129" s="35"/>
    </row>
    <row r="130" spans="8:8" x14ac:dyDescent="0.3">
      <c r="H130" s="35"/>
    </row>
    <row r="131" spans="8:8" x14ac:dyDescent="0.3">
      <c r="H131" s="35"/>
    </row>
    <row r="132" spans="8:8" x14ac:dyDescent="0.3">
      <c r="H132" s="35"/>
    </row>
    <row r="133" spans="8:8" x14ac:dyDescent="0.3">
      <c r="H133" s="35"/>
    </row>
    <row r="134" spans="8:8" x14ac:dyDescent="0.3">
      <c r="H134" s="35"/>
    </row>
  </sheetData>
  <mergeCells count="7">
    <mergeCell ref="A25:B25"/>
    <mergeCell ref="A31:C31"/>
    <mergeCell ref="A19:B19"/>
    <mergeCell ref="A15:B15"/>
    <mergeCell ref="A11:B11"/>
    <mergeCell ref="A12:B12"/>
    <mergeCell ref="A16:B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9"/>
  <sheetViews>
    <sheetView workbookViewId="0">
      <selection activeCell="E15" sqref="E15"/>
    </sheetView>
  </sheetViews>
  <sheetFormatPr defaultRowHeight="15" x14ac:dyDescent="0.25"/>
  <cols>
    <col min="4" max="4" width="15.85546875" bestFit="1" customWidth="1"/>
    <col min="5" max="5" width="13.28515625" bestFit="1" customWidth="1"/>
  </cols>
  <sheetData>
    <row r="2" spans="2:7" x14ac:dyDescent="0.25">
      <c r="B2" s="6" t="s">
        <v>1</v>
      </c>
      <c r="C2" s="7" t="s">
        <v>11</v>
      </c>
      <c r="D2" s="8">
        <v>772749.42</v>
      </c>
      <c r="E2" s="8">
        <v>3651.51</v>
      </c>
    </row>
    <row r="3" spans="2:7" x14ac:dyDescent="0.25">
      <c r="B3" s="9">
        <f>(D2+E2)/(D3+E3)</f>
        <v>0.68579276263201328</v>
      </c>
      <c r="C3" s="7" t="s">
        <v>12</v>
      </c>
      <c r="D3" s="8">
        <v>1072121.79</v>
      </c>
      <c r="E3" s="8">
        <v>60000</v>
      </c>
      <c r="G3" s="5"/>
    </row>
    <row r="4" spans="2:7" x14ac:dyDescent="0.25">
      <c r="B4" s="7"/>
      <c r="C4" s="7"/>
      <c r="D4" s="7"/>
      <c r="E4" s="7"/>
    </row>
    <row r="5" spans="2:7" x14ac:dyDescent="0.25">
      <c r="B5" s="6" t="s">
        <v>2</v>
      </c>
      <c r="C5" s="7" t="s">
        <v>13</v>
      </c>
      <c r="D5" s="8">
        <v>1308426.98</v>
      </c>
      <c r="E5" s="7"/>
    </row>
    <row r="6" spans="2:7" x14ac:dyDescent="0.25">
      <c r="B6" s="10">
        <f>D5/D6</f>
        <v>1.1557298795565094</v>
      </c>
      <c r="C6" s="7" t="s">
        <v>12</v>
      </c>
      <c r="D6" s="11">
        <f>D3+E3</f>
        <v>1132121.79</v>
      </c>
      <c r="E6" s="7"/>
    </row>
    <row r="7" spans="2:7" x14ac:dyDescent="0.25">
      <c r="B7" s="7"/>
      <c r="C7" s="7"/>
      <c r="D7" s="7"/>
      <c r="E7" s="7"/>
    </row>
    <row r="8" spans="2:7" x14ac:dyDescent="0.25">
      <c r="B8" s="6" t="s">
        <v>3</v>
      </c>
      <c r="C8" s="7" t="s">
        <v>14</v>
      </c>
      <c r="D8" s="8">
        <v>772749.42</v>
      </c>
      <c r="E8" s="7"/>
    </row>
    <row r="9" spans="2:7" x14ac:dyDescent="0.25">
      <c r="B9" s="6">
        <f>D8/D9</f>
        <v>0.72076645322169974</v>
      </c>
      <c r="C9" s="7" t="s">
        <v>0</v>
      </c>
      <c r="D9" s="8">
        <v>1072121.79</v>
      </c>
      <c r="E9" s="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Halisson Luciano Chaves A. da Fonseca</dc:creator>
  <cp:lastModifiedBy>Halisson Luciano Chaves A. da Fonseca</cp:lastModifiedBy>
  <cp:lastPrinted>2015-07-29T19:55:46Z</cp:lastPrinted>
  <dcterms:created xsi:type="dcterms:W3CDTF">2015-07-20T19:48:32Z</dcterms:created>
  <dcterms:modified xsi:type="dcterms:W3CDTF">2022-03-18T15:31:08Z</dcterms:modified>
</cp:coreProperties>
</file>